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7102DA2-088B-4F25-9878-0381CFB2940F}" xr6:coauthVersionLast="47" xr6:coauthVersionMax="47" xr10:uidLastSave="{00000000-0000-0000-0000-000000000000}"/>
  <bookViews>
    <workbookView xWindow="-120" yWindow="-120" windowWidth="20640" windowHeight="11160" xr2:uid="{3627824C-C006-40A9-8718-A94DE590954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7" i="1" s="1"/>
  <c r="H7" i="1"/>
  <c r="H8" i="1" s="1"/>
  <c r="D16" i="1"/>
  <c r="D14" i="1"/>
  <c r="D34" i="1"/>
  <c r="E34" i="1" s="1"/>
  <c r="D30" i="1" s="1"/>
  <c r="D35" i="1"/>
  <c r="E35" i="1" s="1"/>
  <c r="D31" i="1" s="1"/>
  <c r="D33" i="1"/>
  <c r="E33" i="1" s="1"/>
  <c r="D29" i="1" s="1"/>
  <c r="G47" i="1" l="1"/>
  <c r="G48" i="1" s="1"/>
  <c r="D18" i="1"/>
  <c r="H9" i="1" s="1"/>
  <c r="H10" i="1" s="1"/>
  <c r="G7" i="1"/>
  <c r="G8" i="1" s="1"/>
  <c r="F9" i="1"/>
  <c r="G53" i="1" l="1"/>
  <c r="G54" i="1"/>
  <c r="G9" i="1"/>
  <c r="G10" i="1" s="1"/>
  <c r="G55" i="1" l="1"/>
  <c r="G56" i="1" s="1"/>
  <c r="F8" i="1" s="1"/>
  <c r="F10" i="1" s="1"/>
</calcChain>
</file>

<file path=xl/sharedStrings.xml><?xml version="1.0" encoding="utf-8"?>
<sst xmlns="http://schemas.openxmlformats.org/spreadsheetml/2006/main" count="34" uniqueCount="27">
  <si>
    <t>Przychód</t>
  </si>
  <si>
    <t>Koszty uzyskania</t>
  </si>
  <si>
    <t>dochód</t>
  </si>
  <si>
    <t>Dochód</t>
  </si>
  <si>
    <t>Zdrowotna</t>
  </si>
  <si>
    <t>Zasady ogólne</t>
  </si>
  <si>
    <t xml:space="preserve">Liniowa </t>
  </si>
  <si>
    <t>Ryczałt</t>
  </si>
  <si>
    <t>do 60 000</t>
  </si>
  <si>
    <t>od 60 000 do 300 000zł</t>
  </si>
  <si>
    <t>ponad 300 000 zł</t>
  </si>
  <si>
    <t>wybierz obrót</t>
  </si>
  <si>
    <t xml:space="preserve">TAK </t>
  </si>
  <si>
    <t>NIE</t>
  </si>
  <si>
    <t>TAK</t>
  </si>
  <si>
    <t>Podatek</t>
  </si>
  <si>
    <t>Razem</t>
  </si>
  <si>
    <t>Liniowy</t>
  </si>
  <si>
    <t>Składka zdrowotna</t>
  </si>
  <si>
    <t xml:space="preserve">Podstawa </t>
  </si>
  <si>
    <t>Podstawa</t>
  </si>
  <si>
    <t>Kwota zminiejszajaca podatek</t>
  </si>
  <si>
    <t>Próg podatkowy</t>
  </si>
  <si>
    <t>PODATEK 17%</t>
  </si>
  <si>
    <t>PODATEK 32%</t>
  </si>
  <si>
    <t>PODATEK RAZEM</t>
  </si>
  <si>
    <t>MINUS KWOTA WOLNA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</si>
</sst>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0.0%"/>
    <numFmt numFmtId="166" formatCode="#,##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8"/>
      <color rgb="FF202124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202124"/>
      <name val="Bookman Old Style"/>
      <family val="1"/>
      <charset val="238"/>
    </font>
    <font>
      <b/>
      <sz val="10"/>
      <color rgb="FFC00000"/>
      <name val="Bookman Old Style"/>
      <family val="1"/>
      <charset val="238"/>
    </font>
    <font>
      <b/>
      <sz val="11"/>
      <color rgb="FFC0000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/>
    <xf numFmtId="0" fontId="2" fillId="0" borderId="0" xfId="0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/>
    <xf numFmtId="10" fontId="3" fillId="0" borderId="0" xfId="0" applyNumberFormat="1" applyFont="1"/>
    <xf numFmtId="164" fontId="4" fillId="0" borderId="0" xfId="0" applyNumberFormat="1" applyFont="1"/>
    <xf numFmtId="9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165" fontId="3" fillId="0" borderId="0" xfId="0" applyNumberFormat="1" applyFont="1"/>
    <xf numFmtId="166" fontId="1" fillId="0" borderId="0" xfId="0" applyNumberFormat="1" applyFont="1"/>
    <xf numFmtId="0" fontId="3" fillId="0" borderId="0" xfId="0" applyFont="1" applyAlignment="1">
      <alignment wrapText="1"/>
    </xf>
    <xf numFmtId="164" fontId="5" fillId="0" borderId="1" xfId="0" applyNumberFormat="1" applyFont="1" applyBorder="1"/>
    <xf numFmtId="164" fontId="6" fillId="0" borderId="1" xfId="0" applyNumberFormat="1" applyFont="1" applyBorder="1"/>
    <xf numFmtId="164" fontId="9" fillId="0" borderId="1" xfId="0" applyNumberFormat="1" applyFont="1" applyBorder="1" applyProtection="1"/>
    <xf numFmtId="164" fontId="6" fillId="6" borderId="1" xfId="0" applyNumberFormat="1" applyFont="1" applyFill="1" applyBorder="1" applyProtection="1">
      <protection locked="0"/>
    </xf>
    <xf numFmtId="164" fontId="8" fillId="0" borderId="0" xfId="0" applyNumberFormat="1" applyFont="1" applyProtection="1">
      <protection locked="0"/>
    </xf>
    <xf numFmtId="165" fontId="10" fillId="2" borderId="1" xfId="0" applyNumberFormat="1" applyFont="1" applyFill="1" applyBorder="1" applyProtection="1">
      <protection locked="0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5" xfId="0" applyFont="1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10" xfId="0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protection locked="0"/>
    </xf>
    <xf numFmtId="1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3AF7-10BB-4A37-BA44-3E813B5C21D8}">
  <dimension ref="A3:I57"/>
  <sheetViews>
    <sheetView tabSelected="1" topLeftCell="A2" workbookViewId="0">
      <selection activeCell="C59" sqref="C59"/>
    </sheetView>
  </sheetViews>
  <sheetFormatPr defaultRowHeight="15" x14ac:dyDescent="0.25"/>
  <cols>
    <col min="1" max="1" width="9.140625" style="3"/>
    <col min="2" max="2" width="4.140625" style="3" customWidth="1"/>
    <col min="3" max="3" width="16.85546875" style="3" customWidth="1"/>
    <col min="4" max="4" width="11.42578125" style="6" customWidth="1"/>
    <col min="5" max="5" width="19.5703125" style="4" customWidth="1"/>
    <col min="6" max="6" width="18.28515625" style="3" customWidth="1"/>
    <col min="7" max="7" width="16.42578125" style="3" customWidth="1"/>
    <col min="8" max="8" width="17" style="3" customWidth="1"/>
    <col min="9" max="9" width="16.85546875" style="3" customWidth="1"/>
    <col min="10" max="10" width="9.140625" style="3"/>
    <col min="11" max="11" width="10.28515625" style="3" bestFit="1" customWidth="1"/>
    <col min="12" max="16384" width="9.140625" style="3"/>
  </cols>
  <sheetData>
    <row r="3" spans="1:8" x14ac:dyDescent="0.25">
      <c r="B3" s="30"/>
      <c r="C3" s="31"/>
      <c r="D3" s="31"/>
      <c r="E3" s="32"/>
      <c r="F3" s="14" t="s">
        <v>5</v>
      </c>
      <c r="G3" s="14" t="s">
        <v>17</v>
      </c>
      <c r="H3" s="14" t="s">
        <v>7</v>
      </c>
    </row>
    <row r="4" spans="1:8" x14ac:dyDescent="0.25">
      <c r="B4" s="30" t="s">
        <v>0</v>
      </c>
      <c r="C4" s="31"/>
      <c r="D4" s="32"/>
      <c r="E4" s="27">
        <v>136728.71</v>
      </c>
      <c r="F4" s="1"/>
      <c r="G4" s="1"/>
      <c r="H4" s="1"/>
    </row>
    <row r="5" spans="1:8" x14ac:dyDescent="0.25">
      <c r="B5" s="30" t="s">
        <v>1</v>
      </c>
      <c r="C5" s="31"/>
      <c r="D5" s="32"/>
      <c r="E5" s="27">
        <v>41649.49</v>
      </c>
      <c r="F5" s="1"/>
      <c r="G5" s="1"/>
      <c r="H5" s="1"/>
    </row>
    <row r="6" spans="1:8" x14ac:dyDescent="0.25">
      <c r="B6" s="30" t="s">
        <v>3</v>
      </c>
      <c r="C6" s="31"/>
      <c r="D6" s="32"/>
      <c r="E6" s="26">
        <f>E4-E5</f>
        <v>95079.22</v>
      </c>
      <c r="F6" s="1"/>
      <c r="G6" s="1"/>
      <c r="H6" s="29">
        <v>0.12</v>
      </c>
    </row>
    <row r="7" spans="1:8" ht="15.75" x14ac:dyDescent="0.3">
      <c r="B7" s="30"/>
      <c r="C7" s="31"/>
      <c r="D7" s="32"/>
      <c r="E7" s="2"/>
      <c r="F7" s="24">
        <f>SUM(E6)</f>
        <v>95079.22</v>
      </c>
      <c r="G7" s="24">
        <f>SUM(E6)</f>
        <v>95079.22</v>
      </c>
      <c r="H7" s="24">
        <f>SUM(E4)</f>
        <v>136728.71</v>
      </c>
    </row>
    <row r="8" spans="1:8" ht="15.75" x14ac:dyDescent="0.3">
      <c r="B8" s="30" t="s">
        <v>15</v>
      </c>
      <c r="C8" s="31"/>
      <c r="D8" s="32"/>
      <c r="E8" s="2"/>
      <c r="F8" s="24">
        <f>SUM(G56)</f>
        <v>11063.43</v>
      </c>
      <c r="G8" s="24">
        <f>G7*D40</f>
        <v>18065.051800000001</v>
      </c>
      <c r="H8" s="24">
        <f>H7*H6</f>
        <v>16407.445199999998</v>
      </c>
    </row>
    <row r="9" spans="1:8" ht="15.75" x14ac:dyDescent="0.3">
      <c r="B9" s="30" t="s">
        <v>4</v>
      </c>
      <c r="C9" s="31"/>
      <c r="D9" s="32"/>
      <c r="E9" s="2"/>
      <c r="F9" s="24">
        <f>F7*D14</f>
        <v>8557.1298000000006</v>
      </c>
      <c r="G9" s="24">
        <f>G7*D16</f>
        <v>4658.8817800000006</v>
      </c>
      <c r="H9" s="24">
        <f>SUM(D18)</f>
        <v>6109.0307999999995</v>
      </c>
    </row>
    <row r="10" spans="1:8" x14ac:dyDescent="0.25">
      <c r="B10" s="30" t="s">
        <v>16</v>
      </c>
      <c r="C10" s="31"/>
      <c r="D10" s="32"/>
      <c r="E10" s="2"/>
      <c r="F10" s="25">
        <f>F8+F9</f>
        <v>19620.559800000003</v>
      </c>
      <c r="G10" s="25">
        <f t="shared" ref="G10:H10" si="0">G8+G9</f>
        <v>22723.933580000001</v>
      </c>
      <c r="H10" s="25">
        <f t="shared" si="0"/>
        <v>22516.475999999999</v>
      </c>
    </row>
    <row r="11" spans="1:8" x14ac:dyDescent="0.25">
      <c r="A11" s="7"/>
      <c r="B11" s="49"/>
      <c r="C11" s="50"/>
      <c r="D11" s="50"/>
      <c r="E11" s="50"/>
      <c r="F11" s="50"/>
      <c r="G11" s="50"/>
      <c r="H11" s="50"/>
    </row>
    <row r="12" spans="1:8" x14ac:dyDescent="0.25">
      <c r="B12" s="51" t="s">
        <v>18</v>
      </c>
      <c r="C12" s="52"/>
      <c r="D12" s="52"/>
      <c r="E12" s="53"/>
      <c r="F12" s="7"/>
      <c r="G12" s="7"/>
      <c r="H12" s="7"/>
    </row>
    <row r="13" spans="1:8" x14ac:dyDescent="0.25">
      <c r="B13" s="33" t="s">
        <v>5</v>
      </c>
      <c r="C13" s="34"/>
      <c r="D13" s="42" t="s">
        <v>12</v>
      </c>
      <c r="E13" s="43"/>
      <c r="F13" s="7"/>
      <c r="G13" s="7"/>
      <c r="H13" s="7"/>
    </row>
    <row r="14" spans="1:8" x14ac:dyDescent="0.25">
      <c r="B14" s="35"/>
      <c r="C14" s="36"/>
      <c r="D14" s="44">
        <f>VLOOKUP(D13,G29:H30,2,FALSE)</f>
        <v>0.09</v>
      </c>
      <c r="E14" s="45"/>
      <c r="F14" s="7"/>
      <c r="G14" s="7"/>
      <c r="H14" s="7"/>
    </row>
    <row r="15" spans="1:8" x14ac:dyDescent="0.25">
      <c r="B15" s="33" t="s">
        <v>6</v>
      </c>
      <c r="C15" s="37"/>
      <c r="D15" s="46" t="s">
        <v>14</v>
      </c>
      <c r="E15" s="43"/>
      <c r="F15" s="7"/>
      <c r="G15" s="7"/>
      <c r="H15" s="7"/>
    </row>
    <row r="16" spans="1:8" x14ac:dyDescent="0.25">
      <c r="B16" s="38"/>
      <c r="C16" s="39"/>
      <c r="D16" s="44">
        <f>VLOOKUP(D15,G32:H33,2,FALSE)</f>
        <v>4.9000000000000002E-2</v>
      </c>
      <c r="E16" s="45"/>
      <c r="F16" s="7"/>
      <c r="G16" s="7"/>
      <c r="H16" s="7"/>
    </row>
    <row r="17" spans="1:9" x14ac:dyDescent="0.25">
      <c r="B17" s="40" t="s">
        <v>7</v>
      </c>
      <c r="C17" s="41"/>
      <c r="D17" s="47" t="s">
        <v>9</v>
      </c>
      <c r="E17" s="43"/>
      <c r="F17" s="10"/>
      <c r="G17" s="3" t="s">
        <v>19</v>
      </c>
      <c r="H17" s="7"/>
    </row>
    <row r="18" spans="1:9" x14ac:dyDescent="0.25">
      <c r="B18" s="38"/>
      <c r="C18" s="39"/>
      <c r="D18" s="48">
        <f>VLOOKUP(D17,B28:E31,3,FALSE)</f>
        <v>6109.0307999999995</v>
      </c>
      <c r="E18" s="45"/>
      <c r="F18" s="7"/>
      <c r="G18" s="28">
        <v>5656.51</v>
      </c>
      <c r="H18" s="7"/>
    </row>
    <row r="19" spans="1:9" x14ac:dyDescent="0.25">
      <c r="A19" s="7"/>
      <c r="B19" s="7"/>
      <c r="C19" s="7"/>
      <c r="D19" s="8"/>
      <c r="E19" s="9"/>
      <c r="F19" s="7"/>
      <c r="G19" s="7"/>
      <c r="H19" s="7"/>
      <c r="I19" s="7"/>
    </row>
    <row r="20" spans="1:9" x14ac:dyDescent="0.25">
      <c r="A20" s="7"/>
      <c r="B20" s="7"/>
      <c r="C20" s="7"/>
      <c r="D20" s="8"/>
      <c r="E20" s="9"/>
      <c r="F20" s="7"/>
      <c r="G20" s="7"/>
      <c r="H20" s="7"/>
      <c r="I20" s="7"/>
    </row>
    <row r="21" spans="1:9" hidden="1" x14ac:dyDescent="0.25">
      <c r="A21" s="7"/>
      <c r="B21" s="7"/>
      <c r="C21" s="7"/>
      <c r="D21" s="8"/>
      <c r="E21" s="9"/>
      <c r="F21" s="7"/>
      <c r="G21" s="7"/>
      <c r="H21" s="7"/>
      <c r="I21" s="7"/>
    </row>
    <row r="22" spans="1:9" hidden="1" x14ac:dyDescent="0.25">
      <c r="A22" s="7"/>
      <c r="B22" s="7"/>
      <c r="C22" s="7"/>
      <c r="D22" s="8"/>
      <c r="E22" s="9"/>
      <c r="F22" s="7"/>
      <c r="G22" s="7"/>
      <c r="H22" s="7"/>
      <c r="I22" s="7"/>
    </row>
    <row r="23" spans="1:9" hidden="1" x14ac:dyDescent="0.25">
      <c r="A23" s="7"/>
      <c r="B23" s="7"/>
      <c r="C23" s="7"/>
      <c r="D23" s="8"/>
      <c r="E23" s="9"/>
      <c r="F23" s="7"/>
      <c r="G23" s="7"/>
      <c r="H23" s="7"/>
      <c r="I23" s="7"/>
    </row>
    <row r="24" spans="1:9" hidden="1" x14ac:dyDescent="0.25">
      <c r="A24" s="7"/>
      <c r="B24" s="7"/>
      <c r="C24" s="7"/>
      <c r="D24" s="8"/>
      <c r="E24" s="9"/>
      <c r="F24" s="7"/>
      <c r="G24" s="7"/>
      <c r="H24" s="7"/>
      <c r="I24" s="7"/>
    </row>
    <row r="25" spans="1:9" hidden="1" x14ac:dyDescent="0.25">
      <c r="A25" s="7"/>
      <c r="B25" s="7"/>
      <c r="C25" s="7"/>
      <c r="D25" s="8"/>
      <c r="E25" s="9"/>
      <c r="F25" s="7"/>
      <c r="G25" s="7"/>
      <c r="H25" s="7"/>
      <c r="I25" s="7"/>
    </row>
    <row r="26" spans="1:9" hidden="1" x14ac:dyDescent="0.25"/>
    <row r="27" spans="1:9" hidden="1" x14ac:dyDescent="0.25"/>
    <row r="28" spans="1:9" hidden="1" x14ac:dyDescent="0.25">
      <c r="B28" s="13" t="s">
        <v>11</v>
      </c>
      <c r="C28" s="13"/>
      <c r="D28" s="15"/>
      <c r="E28" s="11"/>
      <c r="F28" s="13"/>
      <c r="G28" s="13"/>
      <c r="H28" s="13"/>
    </row>
    <row r="29" spans="1:9" hidden="1" x14ac:dyDescent="0.25">
      <c r="B29" s="13" t="s">
        <v>8</v>
      </c>
      <c r="C29" s="13"/>
      <c r="D29" s="11">
        <f>$E$37*E33</f>
        <v>3665.4184799999994</v>
      </c>
      <c r="E29" s="11">
        <v>3665.42</v>
      </c>
      <c r="F29" s="13"/>
      <c r="G29" s="13" t="s">
        <v>12</v>
      </c>
      <c r="H29" s="16">
        <v>0.09</v>
      </c>
    </row>
    <row r="30" spans="1:9" hidden="1" x14ac:dyDescent="0.25">
      <c r="B30" s="13" t="s">
        <v>9</v>
      </c>
      <c r="C30" s="13"/>
      <c r="D30" s="11">
        <f>$E$37*E34</f>
        <v>6109.0307999999995</v>
      </c>
      <c r="E30" s="11">
        <v>6109.03</v>
      </c>
      <c r="F30" s="13"/>
      <c r="G30" s="13" t="s">
        <v>13</v>
      </c>
      <c r="H30" s="13"/>
    </row>
    <row r="31" spans="1:9" hidden="1" x14ac:dyDescent="0.25">
      <c r="B31" s="13" t="s">
        <v>10</v>
      </c>
      <c r="C31" s="13"/>
      <c r="D31" s="11">
        <f>$E$37*E35</f>
        <v>10996.255440000001</v>
      </c>
      <c r="E31" s="11">
        <v>10996.26</v>
      </c>
      <c r="F31" s="13"/>
      <c r="G31" s="13"/>
      <c r="H31" s="13"/>
    </row>
    <row r="32" spans="1:9" hidden="1" x14ac:dyDescent="0.25">
      <c r="B32" s="13"/>
      <c r="C32" s="13"/>
      <c r="D32" s="12"/>
      <c r="E32" s="11"/>
      <c r="F32" s="13"/>
      <c r="G32" s="13" t="s">
        <v>14</v>
      </c>
      <c r="H32" s="17">
        <v>4.9000000000000002E-2</v>
      </c>
    </row>
    <row r="33" spans="2:9" hidden="1" x14ac:dyDescent="0.25">
      <c r="B33" s="16">
        <v>0.6</v>
      </c>
      <c r="C33" s="16"/>
      <c r="D33" s="12">
        <f>$G$18*B33</f>
        <v>3393.9059999999999</v>
      </c>
      <c r="E33" s="11">
        <f>$D$37*D33</f>
        <v>305.45153999999997</v>
      </c>
      <c r="F33" s="13"/>
      <c r="G33" s="13" t="s">
        <v>13</v>
      </c>
      <c r="H33" s="13">
        <v>0</v>
      </c>
    </row>
    <row r="34" spans="2:9" hidden="1" x14ac:dyDescent="0.25">
      <c r="B34" s="16">
        <v>1</v>
      </c>
      <c r="C34" s="16"/>
      <c r="D34" s="12">
        <f>$G$18*B34</f>
        <v>5656.51</v>
      </c>
      <c r="E34" s="11">
        <f t="shared" ref="E34:E35" si="1">$D$37*D34</f>
        <v>509.08589999999998</v>
      </c>
      <c r="F34" s="13"/>
      <c r="G34" s="13"/>
      <c r="H34" s="13"/>
    </row>
    <row r="35" spans="2:9" hidden="1" x14ac:dyDescent="0.25">
      <c r="B35" s="16">
        <v>1.8</v>
      </c>
      <c r="C35" s="16"/>
      <c r="D35" s="12">
        <f>$G$18*B35</f>
        <v>10181.718000000001</v>
      </c>
      <c r="E35" s="11">
        <f t="shared" si="1"/>
        <v>916.35462000000007</v>
      </c>
      <c r="F35" s="13"/>
      <c r="G35" s="13"/>
      <c r="H35" s="13"/>
    </row>
    <row r="36" spans="2:9" hidden="1" x14ac:dyDescent="0.25">
      <c r="B36" s="13"/>
      <c r="C36" s="13"/>
      <c r="D36" s="15"/>
      <c r="E36" s="11"/>
      <c r="F36" s="13"/>
      <c r="G36" s="13"/>
      <c r="H36" s="13" t="s">
        <v>2</v>
      </c>
    </row>
    <row r="37" spans="2:9" hidden="1" x14ac:dyDescent="0.25">
      <c r="B37" s="13"/>
      <c r="C37" s="18"/>
      <c r="D37" s="19">
        <v>0.09</v>
      </c>
      <c r="E37" s="20">
        <v>12</v>
      </c>
      <c r="F37" s="21">
        <v>0.02</v>
      </c>
      <c r="G37" s="13"/>
      <c r="H37" s="13"/>
    </row>
    <row r="38" spans="2:9" hidden="1" x14ac:dyDescent="0.25">
      <c r="B38" s="13"/>
      <c r="C38" s="13"/>
      <c r="D38" s="15"/>
      <c r="E38" s="11"/>
      <c r="F38" s="21">
        <v>0.03</v>
      </c>
      <c r="G38" s="13"/>
      <c r="H38" s="13"/>
    </row>
    <row r="39" spans="2:9" hidden="1" x14ac:dyDescent="0.25">
      <c r="B39" s="13"/>
      <c r="C39" s="11">
        <v>30000</v>
      </c>
      <c r="D39" s="15"/>
      <c r="E39" s="11"/>
      <c r="F39" s="21">
        <v>5.5E-2</v>
      </c>
      <c r="G39" s="13"/>
      <c r="H39" s="13"/>
    </row>
    <row r="40" spans="2:9" hidden="1" x14ac:dyDescent="0.25">
      <c r="B40" s="13"/>
      <c r="C40" s="16">
        <v>0.17</v>
      </c>
      <c r="D40" s="19">
        <v>0.19</v>
      </c>
      <c r="E40" s="11"/>
      <c r="F40" s="21">
        <v>8.5000000000000006E-2</v>
      </c>
      <c r="G40" s="13"/>
      <c r="H40" s="13"/>
    </row>
    <row r="41" spans="2:9" hidden="1" x14ac:dyDescent="0.25">
      <c r="B41" s="13"/>
      <c r="C41" s="13"/>
      <c r="D41" s="15"/>
      <c r="E41" s="11"/>
      <c r="F41" s="21">
        <v>0.1</v>
      </c>
      <c r="G41" s="13"/>
      <c r="H41" s="13"/>
    </row>
    <row r="42" spans="2:9" hidden="1" x14ac:dyDescent="0.25">
      <c r="B42" s="13"/>
      <c r="C42" s="13"/>
      <c r="D42" s="15"/>
      <c r="E42" s="11"/>
      <c r="F42" s="21">
        <v>0.12</v>
      </c>
      <c r="G42" s="13"/>
      <c r="H42" s="13"/>
    </row>
    <row r="43" spans="2:9" hidden="1" x14ac:dyDescent="0.25">
      <c r="B43" s="13"/>
      <c r="C43" s="13"/>
      <c r="D43" s="15"/>
      <c r="E43" s="11"/>
      <c r="F43" s="21">
        <v>0.15</v>
      </c>
      <c r="G43" s="13"/>
      <c r="H43" s="13"/>
    </row>
    <row r="44" spans="2:9" hidden="1" x14ac:dyDescent="0.25">
      <c r="B44" s="13"/>
      <c r="C44" s="13"/>
      <c r="D44" s="15"/>
      <c r="E44" s="11"/>
      <c r="F44" s="21">
        <v>0.17</v>
      </c>
      <c r="G44" s="13"/>
      <c r="H44" s="13"/>
    </row>
    <row r="45" spans="2:9" hidden="1" x14ac:dyDescent="0.25"/>
    <row r="46" spans="2:9" hidden="1" x14ac:dyDescent="0.25"/>
    <row r="47" spans="2:9" hidden="1" x14ac:dyDescent="0.25">
      <c r="F47" s="13" t="s">
        <v>3</v>
      </c>
      <c r="G47" s="4">
        <f>SUM(E6)</f>
        <v>95079.22</v>
      </c>
      <c r="I47" s="5"/>
    </row>
    <row r="48" spans="2:9" hidden="1" x14ac:dyDescent="0.25">
      <c r="F48" s="13" t="s">
        <v>20</v>
      </c>
      <c r="G48" s="4">
        <f>ROUND(G47,0)</f>
        <v>95079</v>
      </c>
    </row>
    <row r="49" spans="6:7" ht="25.5" hidden="1" x14ac:dyDescent="0.25">
      <c r="F49" s="23" t="s">
        <v>21</v>
      </c>
      <c r="G49" s="3">
        <v>5100</v>
      </c>
    </row>
    <row r="50" spans="6:7" hidden="1" x14ac:dyDescent="0.25">
      <c r="F50" s="23" t="s">
        <v>22</v>
      </c>
      <c r="G50" s="22">
        <v>120000</v>
      </c>
    </row>
    <row r="51" spans="6:7" hidden="1" x14ac:dyDescent="0.25">
      <c r="F51" s="23"/>
      <c r="G51" s="5">
        <v>0.17</v>
      </c>
    </row>
    <row r="52" spans="6:7" hidden="1" x14ac:dyDescent="0.25">
      <c r="F52" s="13"/>
      <c r="G52" s="5">
        <v>0.32</v>
      </c>
    </row>
    <row r="53" spans="6:7" hidden="1" x14ac:dyDescent="0.25">
      <c r="F53" s="13" t="s">
        <v>23</v>
      </c>
      <c r="G53" s="22">
        <f>IF(G48&gt;G50,G50,G48)*G51</f>
        <v>16163.43</v>
      </c>
    </row>
    <row r="54" spans="6:7" hidden="1" x14ac:dyDescent="0.25">
      <c r="F54" s="13" t="s">
        <v>24</v>
      </c>
      <c r="G54" s="22">
        <f>IF(G48&gt;G50,G48-G50,0)*G52</f>
        <v>0</v>
      </c>
    </row>
    <row r="55" spans="6:7" hidden="1" x14ac:dyDescent="0.25">
      <c r="F55" s="13" t="s">
        <v>25</v>
      </c>
      <c r="G55" s="22">
        <f>SUM(G53:G54)</f>
        <v>16163.43</v>
      </c>
    </row>
    <row r="56" spans="6:7" hidden="1" x14ac:dyDescent="0.25">
      <c r="F56" s="13" t="s">
        <v>26</v>
      </c>
      <c r="G56" s="22">
        <f>G55-G49</f>
        <v>11063.43</v>
      </c>
    </row>
    <row r="57" spans="6:7" hidden="1" x14ac:dyDescent="0.25"/>
  </sheetData>
  <sheetProtection algorithmName="SHA-512" hashValue="Ad/QQFFzOsm3DovtidF48lfdT9gUZhNuR3elH2d6q/QJ2vFxUjpUAkHqSKcXzJRTr/1XeFJmFKA6NPotdR0LiA==" saltValue="adBtw0/T9I+Eq7Sc3MjDrw==" spinCount="100000" sheet="1" objects="1" scenarios="1"/>
  <mergeCells count="19">
    <mergeCell ref="B15:C16"/>
    <mergeCell ref="B17:C18"/>
    <mergeCell ref="B3:E3"/>
    <mergeCell ref="D13:E13"/>
    <mergeCell ref="D14:E14"/>
    <mergeCell ref="D15:E15"/>
    <mergeCell ref="D16:E16"/>
    <mergeCell ref="D17:E17"/>
    <mergeCell ref="D18:E18"/>
    <mergeCell ref="B7:D7"/>
    <mergeCell ref="B8:D8"/>
    <mergeCell ref="B9:D9"/>
    <mergeCell ref="B11:H11"/>
    <mergeCell ref="B12:E12"/>
    <mergeCell ref="B4:D4"/>
    <mergeCell ref="B5:D5"/>
    <mergeCell ref="B6:D6"/>
    <mergeCell ref="B10:D10"/>
    <mergeCell ref="B13:C14"/>
  </mergeCells>
  <dataValidations count="4">
    <dataValidation type="list" allowBlank="1" showInputMessage="1" showErrorMessage="1" sqref="D17" xr:uid="{E7D8223B-BB37-4B76-8F8E-EBADC83C2AE0}">
      <formula1>$B$28:$B$31</formula1>
    </dataValidation>
    <dataValidation type="list" allowBlank="1" showInputMessage="1" showErrorMessage="1" sqref="D13" xr:uid="{F54B55D0-263E-4FC1-9531-8655171F70EA}">
      <formula1>$G$29:$G$30</formula1>
    </dataValidation>
    <dataValidation type="list" allowBlank="1" showInputMessage="1" showErrorMessage="1" sqref="D15" xr:uid="{B326A5CF-E060-4AC1-8D43-A326A1B254CB}">
      <formula1>$G$32:$G$33</formula1>
    </dataValidation>
    <dataValidation type="list" allowBlank="1" showInputMessage="1" showErrorMessage="1" sqref="H6" xr:uid="{6D3FA948-84BC-4645-A0E7-F1E3975E7197}">
      <formula1>$F$37:$F$44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2021-12-06T16:20:51Z</dcterms:created>
  <dcterms:modified xsi:type="dcterms:W3CDTF">2021-12-17T14:37:27Z</dcterms:modified>
</cp:coreProperties>
</file>